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19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<sst xmlns="http://schemas.openxmlformats.org/spreadsheetml/2006/main" count="139" uniqueCount="84">
  <si>
    <t>MUKTA ARTS LTD.</t>
  </si>
  <si>
    <t>Regd. Office: 6, Bashiron, 28th Road, Bandra (W), Mumbai-400 050</t>
  </si>
  <si>
    <t>AUDITED FINANCIAL RESULTS FOR THE YEAR ENDED  31st March, 2006</t>
  </si>
  <si>
    <t>Segment - wise Revenue, Results and Capital Employed</t>
  </si>
  <si>
    <t>(Rs.in Lacs.)</t>
  </si>
  <si>
    <t>(Rs in Lacs except for per share data)</t>
  </si>
  <si>
    <t xml:space="preserve">Consolidated </t>
  </si>
  <si>
    <t>Corresponding</t>
  </si>
  <si>
    <t>Previous</t>
  </si>
  <si>
    <t>Consolidated</t>
  </si>
  <si>
    <t>S.NO.</t>
  </si>
  <si>
    <t>Particulars</t>
  </si>
  <si>
    <t>3 months</t>
  </si>
  <si>
    <t>3 months in the</t>
  </si>
  <si>
    <t>Year</t>
  </si>
  <si>
    <t>Prev. Year</t>
  </si>
  <si>
    <t>Quarter ended</t>
  </si>
  <si>
    <t>Period ended</t>
  </si>
  <si>
    <t>ended</t>
  </si>
  <si>
    <t>previous year</t>
  </si>
  <si>
    <t>30.06.2003</t>
  </si>
  <si>
    <t>31.03.2003</t>
  </si>
  <si>
    <t>S.No</t>
  </si>
  <si>
    <t>PARTICULARS</t>
  </si>
  <si>
    <t>31.03.2006</t>
  </si>
  <si>
    <t>31.03.2005</t>
  </si>
  <si>
    <t xml:space="preserve"> 31.03.2005</t>
  </si>
  <si>
    <t>Audited</t>
  </si>
  <si>
    <t>Net Sales / Income from Operations</t>
  </si>
  <si>
    <t>SEGMENT REVENUE</t>
  </si>
  <si>
    <t>Other Income</t>
  </si>
  <si>
    <t xml:space="preserve">Software Division </t>
  </si>
  <si>
    <t>Total Income</t>
  </si>
  <si>
    <t>Equipment Division</t>
  </si>
  <si>
    <t>Others</t>
  </si>
  <si>
    <t>a) Cost of Production/Distribn./Exhibition-Software</t>
  </si>
  <si>
    <t>Total</t>
  </si>
  <si>
    <t>b) Administrative &amp; Office Expenses</t>
  </si>
  <si>
    <t>Less: Inter Segment Revenue</t>
  </si>
  <si>
    <t>Total Expenditure</t>
  </si>
  <si>
    <t>Net Sales/Income From Operation</t>
  </si>
  <si>
    <t>Profit/(Loss) before Interest &amp; Depreciation</t>
  </si>
  <si>
    <t>Interest &amp; Financial Charges</t>
  </si>
  <si>
    <t>SEGMENT RESULTS</t>
  </si>
  <si>
    <t>Depreciation</t>
  </si>
  <si>
    <t>Profit/(Loss) before Tax and Interest</t>
  </si>
  <si>
    <t>Profit/(Loss) before Tax</t>
  </si>
  <si>
    <t>from each Segment</t>
  </si>
  <si>
    <t xml:space="preserve">Provision for Taxation </t>
  </si>
  <si>
    <t>a) Current</t>
  </si>
  <si>
    <t>b) Deferred</t>
  </si>
  <si>
    <t>c) Fringe Benefit</t>
  </si>
  <si>
    <t>Net Profit/(Loss)</t>
  </si>
  <si>
    <t>Paid up Equity Share Capital -Total</t>
  </si>
  <si>
    <t>Less: Interest</t>
  </si>
  <si>
    <t xml:space="preserve">                                   Face Value Rs. 5/-</t>
  </si>
  <si>
    <t xml:space="preserve">           Other unallocable expenditure</t>
  </si>
  <si>
    <t>Reserve excluding Revaluation</t>
  </si>
  <si>
    <t xml:space="preserve">            net of unallocable income</t>
  </si>
  <si>
    <t>Reserve (as per Balance Sheet) of</t>
  </si>
  <si>
    <t>Total Profit/(Loss) Before Tax</t>
  </si>
  <si>
    <t>Previous accounting Year</t>
  </si>
  <si>
    <t>Basic and Diluted EPS (Rs.Per Share)</t>
  </si>
  <si>
    <t>CAPITAL EMPLOYED</t>
  </si>
  <si>
    <t>Aggregate of non promoter shareholding</t>
  </si>
  <si>
    <t>(Segment assets - Segment Liabilities)</t>
  </si>
  <si>
    <t>- Number of Shares</t>
  </si>
  <si>
    <t>- percentage of Shareholding</t>
  </si>
  <si>
    <t>NOTES:</t>
  </si>
  <si>
    <t>a)</t>
  </si>
  <si>
    <t>The above audited Financial Results were reviewed by the Audit Committee on 26th June 2006 and taken on record by the Board of Directors in its meeting held on</t>
  </si>
  <si>
    <t>30th June 2006.</t>
  </si>
  <si>
    <t>b)</t>
  </si>
  <si>
    <t>The Institute constructed by Whistling Woods International Ltd. (a subsidiary Company) is complete and scheduled to start on 18th July 2006.</t>
  </si>
  <si>
    <t>c)</t>
  </si>
  <si>
    <t>Information on investor complaints for the quarter - (Nos.): Opening balance = 0, New = 5, Disposals = 4, Closing Balance = 1.</t>
  </si>
  <si>
    <t>For Mukta Arts Limited</t>
  </si>
  <si>
    <t>for and on behalf of Board of Directors</t>
  </si>
  <si>
    <t xml:space="preserve">Date </t>
  </si>
  <si>
    <t>: 30th June 2006</t>
  </si>
  <si>
    <t>Subhash Ghai</t>
  </si>
  <si>
    <t>Place</t>
  </si>
  <si>
    <t>: Mumbai</t>
  </si>
  <si>
    <t>Chairman &amp; Managing Director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</si>
</sst>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43" fontId="7" fillId="0" borderId="0" xfId="15" applyFont="1" applyBorder="1" applyAlignment="1">
      <alignment horizontal="right"/>
    </xf>
    <xf numFmtId="43" fontId="7" fillId="0" borderId="2" xfId="15" applyFont="1" applyBorder="1" applyAlignment="1">
      <alignment horizontal="right"/>
    </xf>
    <xf numFmtId="164" fontId="5" fillId="0" borderId="6" xfId="15" applyNumberFormat="1" applyFont="1" applyBorder="1" applyAlignment="1">
      <alignment/>
    </xf>
    <xf numFmtId="43" fontId="6" fillId="0" borderId="0" xfId="15" applyFont="1" applyBorder="1" applyAlignment="1">
      <alignment/>
    </xf>
    <xf numFmtId="43" fontId="0" fillId="0" borderId="0" xfId="15" applyBorder="1" applyAlignment="1">
      <alignment/>
    </xf>
    <xf numFmtId="0" fontId="0" fillId="0" borderId="9" xfId="0" applyBorder="1" applyAlignment="1">
      <alignment/>
    </xf>
    <xf numFmtId="43" fontId="7" fillId="0" borderId="0" xfId="15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15" applyFont="1" applyBorder="1" applyAlignment="1">
      <alignment/>
    </xf>
    <xf numFmtId="43" fontId="7" fillId="0" borderId="9" xfId="15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5" applyFont="1" applyBorder="1" applyAlignment="1">
      <alignment/>
    </xf>
    <xf numFmtId="43" fontId="5" fillId="0" borderId="0" xfId="15" applyFont="1" applyBorder="1" applyAlignment="1">
      <alignment/>
    </xf>
    <xf numFmtId="0" fontId="7" fillId="0" borderId="3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9" xfId="15" applyFont="1" applyBorder="1" applyAlignment="1">
      <alignment/>
    </xf>
    <xf numFmtId="43" fontId="6" fillId="0" borderId="6" xfId="15" applyFont="1" applyBorder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Border="1" applyAlignment="1">
      <alignment horizontal="right"/>
    </xf>
    <xf numFmtId="43" fontId="6" fillId="0" borderId="9" xfId="15" applyFont="1" applyBorder="1" applyAlignment="1">
      <alignment/>
    </xf>
    <xf numFmtId="43" fontId="5" fillId="0" borderId="6" xfId="15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5" applyFont="1" applyBorder="1" applyAlignment="1">
      <alignment/>
    </xf>
    <xf numFmtId="0" fontId="7" fillId="0" borderId="0" xfId="0" applyFont="1" applyAlignment="1">
      <alignment/>
    </xf>
    <xf numFmtId="43" fontId="7" fillId="0" borderId="0" xfId="15" applyFont="1" applyFill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164" fontId="5" fillId="0" borderId="6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49" fontId="7" fillId="0" borderId="4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43" fontId="7" fillId="0" borderId="4" xfId="15" applyFont="1" applyBorder="1" applyAlignment="1">
      <alignment horizontal="right"/>
    </xf>
    <xf numFmtId="0" fontId="5" fillId="0" borderId="8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4" xfId="0" applyNumberFormat="1" applyFont="1" applyBorder="1" applyAlignment="1">
      <alignment/>
    </xf>
    <xf numFmtId="43" fontId="7" fillId="0" borderId="10" xfId="15" applyFont="1" applyBorder="1" applyAlignment="1">
      <alignment horizontal="right"/>
    </xf>
    <xf numFmtId="43" fontId="7" fillId="0" borderId="8" xfId="0" applyNumberFormat="1" applyFont="1" applyBorder="1" applyAlignment="1">
      <alignment/>
    </xf>
    <xf numFmtId="43" fontId="7" fillId="0" borderId="8" xfId="15" applyFont="1" applyBorder="1" applyAlignment="1">
      <alignment/>
    </xf>
    <xf numFmtId="10" fontId="6" fillId="0" borderId="0" xfId="0" applyNumberFormat="1" applyFont="1" applyBorder="1" applyAlignment="1">
      <alignment/>
    </xf>
    <xf numFmtId="10" fontId="5" fillId="0" borderId="0" xfId="15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3" fontId="0" fillId="0" borderId="9" xfId="15" applyBorder="1" applyAlignment="1">
      <alignment/>
    </xf>
    <xf numFmtId="0" fontId="8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veen\My%20Documents\NCG\BAL-SHEET\BS-MAR-06\Qtrly-MAL-Mar'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P&amp;L"/>
      <sheetName val="3Mth-P&amp;L"/>
      <sheetName val="31.12.05"/>
      <sheetName val="Yrly"/>
      <sheetName val="IND-EXP"/>
      <sheetName val="Allocn"/>
      <sheetName val="MMD-COMM"/>
      <sheetName val="MMD-REALSN."/>
      <sheetName val="PROV."/>
      <sheetName val="BS"/>
      <sheetName val="DPRN"/>
      <sheetName val="DFRD-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workbookViewId="0" topLeftCell="A1">
      <selection activeCell="L5" sqref="L5:S37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0.421875" style="0" customWidth="1"/>
    <col min="4" max="4" width="12.7109375" style="0" customWidth="1"/>
    <col min="5" max="6" width="16.57421875" style="0" bestFit="1" customWidth="1"/>
    <col min="7" max="7" width="11.7109375" style="0" bestFit="1" customWidth="1"/>
    <col min="8" max="8" width="18.421875" style="0" hidden="1" customWidth="1"/>
    <col min="9" max="9" width="17.28125" style="0" hidden="1" customWidth="1"/>
    <col min="10" max="11" width="17.28125" style="0" customWidth="1"/>
    <col min="12" max="12" width="6.7109375" style="0" bestFit="1" customWidth="1"/>
    <col min="13" max="13" width="36.57421875" style="0" customWidth="1"/>
    <col min="14" max="14" width="11.8515625" style="0" bestFit="1" customWidth="1"/>
    <col min="15" max="15" width="16.57421875" style="0" bestFit="1" customWidth="1"/>
    <col min="16" max="16" width="17.7109375" style="0" bestFit="1" customWidth="1"/>
    <col min="17" max="17" width="16.140625" style="0" bestFit="1" customWidth="1"/>
    <col min="18" max="19" width="12.851562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5"/>
      <c r="O2" s="5"/>
      <c r="P2" s="5"/>
    </row>
    <row r="3" spans="1:16" ht="1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7"/>
    </row>
    <row r="4" spans="1:16" ht="12.75">
      <c r="A4" s="1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1"/>
      <c r="M5" s="9" t="s">
        <v>3</v>
      </c>
      <c r="N5" s="9"/>
      <c r="O5" s="9"/>
      <c r="P5" s="9"/>
    </row>
    <row r="6" spans="2:16" ht="12.75">
      <c r="B6" s="10"/>
      <c r="C6" s="11"/>
      <c r="F6" s="12"/>
      <c r="H6" s="12"/>
      <c r="I6" s="12"/>
      <c r="J6" s="12"/>
      <c r="K6" s="12"/>
      <c r="L6" s="1"/>
      <c r="M6" s="1"/>
      <c r="N6" s="12" t="s">
        <v>4</v>
      </c>
      <c r="O6" s="12"/>
      <c r="P6" s="12"/>
    </row>
    <row r="7" spans="2:16" ht="13.5">
      <c r="B7" s="10"/>
      <c r="C7" s="11"/>
      <c r="D7" s="13" t="s">
        <v>5</v>
      </c>
      <c r="E7" s="13"/>
      <c r="F7" s="12"/>
      <c r="G7" s="14"/>
      <c r="H7" s="15" t="s">
        <v>6</v>
      </c>
      <c r="I7" s="15" t="s">
        <v>6</v>
      </c>
      <c r="J7" s="16"/>
      <c r="K7" s="16"/>
      <c r="L7" s="1"/>
      <c r="M7" s="1"/>
      <c r="N7" s="12"/>
      <c r="O7" s="12"/>
      <c r="P7" s="12"/>
    </row>
    <row r="8" spans="2:19" ht="13.5">
      <c r="B8" s="17"/>
      <c r="C8" s="18"/>
      <c r="D8" s="19"/>
      <c r="E8" s="15" t="s">
        <v>7</v>
      </c>
      <c r="F8" s="19"/>
      <c r="G8" s="20"/>
      <c r="H8" s="4"/>
      <c r="I8" s="15" t="s">
        <v>8</v>
      </c>
      <c r="J8" s="18" t="s">
        <v>9</v>
      </c>
      <c r="K8" s="21" t="s">
        <v>9</v>
      </c>
      <c r="L8" s="22" t="s">
        <v>10</v>
      </c>
      <c r="M8" s="15" t="s">
        <v>11</v>
      </c>
      <c r="N8" s="19"/>
      <c r="O8" s="15" t="s">
        <v>7</v>
      </c>
      <c r="P8" s="19"/>
      <c r="Q8" s="20"/>
      <c r="R8" s="23" t="s">
        <v>9</v>
      </c>
      <c r="S8" s="24" t="s">
        <v>9</v>
      </c>
    </row>
    <row r="9" spans="2:19" ht="13.5">
      <c r="B9" s="25"/>
      <c r="D9" s="26" t="s">
        <v>12</v>
      </c>
      <c r="E9" s="16" t="s">
        <v>13</v>
      </c>
      <c r="F9" s="26" t="s">
        <v>14</v>
      </c>
      <c r="G9" s="26" t="s">
        <v>15</v>
      </c>
      <c r="H9" s="16" t="s">
        <v>16</v>
      </c>
      <c r="I9" s="16" t="s">
        <v>17</v>
      </c>
      <c r="J9" s="16" t="s">
        <v>14</v>
      </c>
      <c r="K9" s="26" t="s">
        <v>15</v>
      </c>
      <c r="L9" s="27"/>
      <c r="M9" s="28"/>
      <c r="N9" s="26" t="s">
        <v>12</v>
      </c>
      <c r="O9" s="16" t="s">
        <v>13</v>
      </c>
      <c r="P9" s="26" t="s">
        <v>14</v>
      </c>
      <c r="Q9" s="26" t="s">
        <v>15</v>
      </c>
      <c r="R9" s="16" t="s">
        <v>14</v>
      </c>
      <c r="S9" s="26" t="s">
        <v>15</v>
      </c>
    </row>
    <row r="10" spans="2:19" ht="13.5">
      <c r="B10" s="8"/>
      <c r="D10" s="26" t="s">
        <v>18</v>
      </c>
      <c r="E10" s="16" t="s">
        <v>19</v>
      </c>
      <c r="F10" s="26" t="s">
        <v>18</v>
      </c>
      <c r="G10" s="26" t="s">
        <v>18</v>
      </c>
      <c r="H10" s="16" t="s">
        <v>20</v>
      </c>
      <c r="I10" s="16" t="s">
        <v>21</v>
      </c>
      <c r="J10" s="16" t="s">
        <v>18</v>
      </c>
      <c r="K10" s="26" t="s">
        <v>18</v>
      </c>
      <c r="L10" s="29"/>
      <c r="M10" s="30"/>
      <c r="N10" s="26" t="s">
        <v>18</v>
      </c>
      <c r="O10" s="16" t="s">
        <v>19</v>
      </c>
      <c r="P10" s="26" t="s">
        <v>18</v>
      </c>
      <c r="Q10" s="26" t="s">
        <v>18</v>
      </c>
      <c r="R10" s="16" t="s">
        <v>18</v>
      </c>
      <c r="S10" s="26" t="s">
        <v>18</v>
      </c>
    </row>
    <row r="11" spans="2:19" ht="15" customHeight="1">
      <c r="B11" s="25" t="s">
        <v>22</v>
      </c>
      <c r="C11" s="31" t="s">
        <v>23</v>
      </c>
      <c r="D11" s="26" t="s">
        <v>24</v>
      </c>
      <c r="E11" s="16" t="s">
        <v>25</v>
      </c>
      <c r="F11" s="26" t="s">
        <v>24</v>
      </c>
      <c r="G11" s="26" t="s">
        <v>25</v>
      </c>
      <c r="H11" s="16"/>
      <c r="I11" s="16"/>
      <c r="J11" s="16" t="s">
        <v>24</v>
      </c>
      <c r="K11" s="26" t="s">
        <v>26</v>
      </c>
      <c r="L11" s="29"/>
      <c r="M11" s="30"/>
      <c r="N11" s="26" t="s">
        <v>24</v>
      </c>
      <c r="O11" s="16" t="s">
        <v>25</v>
      </c>
      <c r="P11" s="26" t="s">
        <v>24</v>
      </c>
      <c r="Q11" s="26" t="s">
        <v>25</v>
      </c>
      <c r="R11" s="16" t="s">
        <v>24</v>
      </c>
      <c r="S11" s="26" t="s">
        <v>26</v>
      </c>
    </row>
    <row r="12" spans="2:19" ht="13.5">
      <c r="B12" s="32"/>
      <c r="C12" s="28"/>
      <c r="D12" s="33" t="s">
        <v>27</v>
      </c>
      <c r="E12" s="34" t="s">
        <v>27</v>
      </c>
      <c r="F12" s="33" t="s">
        <v>27</v>
      </c>
      <c r="G12" s="33" t="s">
        <v>27</v>
      </c>
      <c r="H12" s="34" t="s">
        <v>27</v>
      </c>
      <c r="I12" s="34" t="s">
        <v>27</v>
      </c>
      <c r="J12" s="34" t="s">
        <v>27</v>
      </c>
      <c r="K12" s="33" t="s">
        <v>27</v>
      </c>
      <c r="L12" s="27"/>
      <c r="M12" s="1"/>
      <c r="N12" s="33" t="s">
        <v>27</v>
      </c>
      <c r="O12" s="34" t="s">
        <v>27</v>
      </c>
      <c r="P12" s="33" t="s">
        <v>27</v>
      </c>
      <c r="Q12" s="33" t="s">
        <v>27</v>
      </c>
      <c r="R12" s="34" t="s">
        <v>27</v>
      </c>
      <c r="S12" s="33" t="s">
        <v>27</v>
      </c>
    </row>
    <row r="13" spans="2:19" ht="13.5">
      <c r="B13" s="35">
        <v>1</v>
      </c>
      <c r="C13" s="36" t="s">
        <v>28</v>
      </c>
      <c r="D13" s="37">
        <v>1237.03</v>
      </c>
      <c r="E13" s="37">
        <v>1515.93</v>
      </c>
      <c r="F13" s="37">
        <v>3998.83</v>
      </c>
      <c r="G13" s="37">
        <v>4800.37</v>
      </c>
      <c r="H13" s="37"/>
      <c r="I13" s="37">
        <v>3332.846171700001</v>
      </c>
      <c r="J13" s="37">
        <f>R14+R15</f>
        <v>3998.83</v>
      </c>
      <c r="K13" s="38">
        <v>4800.421021899999</v>
      </c>
      <c r="L13" s="39">
        <v>1</v>
      </c>
      <c r="M13" s="40" t="s">
        <v>29</v>
      </c>
      <c r="N13" s="41"/>
      <c r="O13" s="41"/>
      <c r="P13" s="41"/>
      <c r="Q13" s="42"/>
      <c r="R13" s="20"/>
      <c r="S13" s="20"/>
    </row>
    <row r="14" spans="2:19" ht="13.5">
      <c r="B14" s="35">
        <v>2</v>
      </c>
      <c r="C14" s="36" t="s">
        <v>30</v>
      </c>
      <c r="D14" s="43">
        <v>96.86</v>
      </c>
      <c r="E14" s="43">
        <v>100.34</v>
      </c>
      <c r="F14" s="37">
        <v>361.25</v>
      </c>
      <c r="G14" s="43">
        <v>315.92</v>
      </c>
      <c r="H14" s="37"/>
      <c r="I14" s="37"/>
      <c r="J14" s="37">
        <f>R16</f>
        <v>364.85</v>
      </c>
      <c r="K14" s="43">
        <v>315.9195156</v>
      </c>
      <c r="L14" s="39"/>
      <c r="M14" s="43" t="s">
        <v>31</v>
      </c>
      <c r="N14" s="44">
        <v>1181.86</v>
      </c>
      <c r="O14" s="45">
        <v>1458.41</v>
      </c>
      <c r="P14" s="45">
        <v>3747.98</v>
      </c>
      <c r="Q14" s="46">
        <v>4514.41</v>
      </c>
      <c r="R14" s="47">
        <v>3747.98</v>
      </c>
      <c r="S14" s="48">
        <v>4514.456105699999</v>
      </c>
    </row>
    <row r="15" spans="2:19" ht="13.5">
      <c r="B15" s="35">
        <v>3</v>
      </c>
      <c r="C15" s="30" t="s">
        <v>32</v>
      </c>
      <c r="D15" s="40">
        <f>D13+D14</f>
        <v>1333.8899999999999</v>
      </c>
      <c r="E15" s="40">
        <f>E13+E14</f>
        <v>1616.27</v>
      </c>
      <c r="F15" s="40">
        <f>F13+F14</f>
        <v>4360.08</v>
      </c>
      <c r="G15" s="40">
        <f>G13+G14</f>
        <v>5116.29</v>
      </c>
      <c r="H15" s="37"/>
      <c r="I15" s="37">
        <v>1017.3784659999999</v>
      </c>
      <c r="J15" s="40">
        <f>J13+J14</f>
        <v>4363.68</v>
      </c>
      <c r="K15" s="49">
        <v>5116.340537499998</v>
      </c>
      <c r="L15" s="39"/>
      <c r="M15" s="43" t="s">
        <v>33</v>
      </c>
      <c r="N15" s="44">
        <v>55.17</v>
      </c>
      <c r="O15" s="45">
        <v>57.52</v>
      </c>
      <c r="P15" s="45">
        <v>250.85</v>
      </c>
      <c r="Q15" s="46">
        <v>285.96</v>
      </c>
      <c r="R15" s="47">
        <v>250.85</v>
      </c>
      <c r="S15" s="48">
        <v>285.9649162</v>
      </c>
    </row>
    <row r="16" spans="2:19" ht="13.5">
      <c r="B16" s="35"/>
      <c r="C16" s="36"/>
      <c r="D16" s="43"/>
      <c r="E16" s="43"/>
      <c r="F16" s="37"/>
      <c r="G16" s="43"/>
      <c r="H16" s="40"/>
      <c r="I16" s="40">
        <v>4350.224637700001</v>
      </c>
      <c r="J16" s="40"/>
      <c r="K16" s="40"/>
      <c r="L16" s="39"/>
      <c r="M16" s="43" t="s">
        <v>34</v>
      </c>
      <c r="N16" s="44">
        <v>96.86</v>
      </c>
      <c r="O16" s="45">
        <v>100.34</v>
      </c>
      <c r="P16" s="45">
        <v>361.25</v>
      </c>
      <c r="Q16" s="46">
        <v>315.92</v>
      </c>
      <c r="R16" s="47">
        <v>364.85</v>
      </c>
      <c r="S16" s="48">
        <v>315.9195156</v>
      </c>
    </row>
    <row r="17" spans="2:19" ht="13.5">
      <c r="B17" s="50"/>
      <c r="C17" s="36" t="s">
        <v>35</v>
      </c>
      <c r="D17" s="37">
        <v>1058.51</v>
      </c>
      <c r="E17" s="37">
        <v>2717.6</v>
      </c>
      <c r="F17" s="37">
        <v>3568.4</v>
      </c>
      <c r="G17" s="37">
        <v>5478.46</v>
      </c>
      <c r="H17" s="37"/>
      <c r="I17" s="37"/>
      <c r="J17" s="37">
        <v>3568.4014839955003</v>
      </c>
      <c r="K17" s="37">
        <v>5478.4617475</v>
      </c>
      <c r="L17" s="39"/>
      <c r="M17" s="43" t="s">
        <v>36</v>
      </c>
      <c r="N17" s="51">
        <f>SUM(N14:N16)</f>
        <v>1333.8899999999999</v>
      </c>
      <c r="O17" s="51">
        <f>SUM(O14:O16)</f>
        <v>1616.27</v>
      </c>
      <c r="P17" s="51">
        <f>SUM(P14:P16)</f>
        <v>4360.08</v>
      </c>
      <c r="Q17" s="52">
        <f>SUM(Q14:Q16)</f>
        <v>5116.29</v>
      </c>
      <c r="R17" s="40">
        <f>SUM(R14:R16)</f>
        <v>4363.68</v>
      </c>
      <c r="S17" s="53">
        <v>5116.340537499998</v>
      </c>
    </row>
    <row r="18" spans="2:19" ht="13.5">
      <c r="B18" s="50"/>
      <c r="C18" s="36" t="s">
        <v>37</v>
      </c>
      <c r="D18" s="37">
        <v>174.53</v>
      </c>
      <c r="E18" s="37">
        <v>207.86</v>
      </c>
      <c r="F18" s="37">
        <v>1063.21</v>
      </c>
      <c r="G18" s="37">
        <v>986.43</v>
      </c>
      <c r="H18" s="37"/>
      <c r="I18" s="37">
        <v>2118.2470803</v>
      </c>
      <c r="J18" s="37">
        <v>1073.01</v>
      </c>
      <c r="K18" s="37">
        <v>1008.68774922</v>
      </c>
      <c r="L18" s="39"/>
      <c r="M18" s="43" t="s">
        <v>38</v>
      </c>
      <c r="N18" s="45">
        <v>45.62</v>
      </c>
      <c r="O18" s="45">
        <v>20.39</v>
      </c>
      <c r="P18" s="45">
        <v>126.7</v>
      </c>
      <c r="Q18" s="46">
        <v>119.2</v>
      </c>
      <c r="R18" s="47">
        <v>126.7</v>
      </c>
      <c r="S18" s="48">
        <v>119.2</v>
      </c>
    </row>
    <row r="19" spans="2:19" ht="13.5">
      <c r="B19" s="35">
        <v>4</v>
      </c>
      <c r="C19" s="30" t="s">
        <v>39</v>
      </c>
      <c r="D19" s="54">
        <f>D17+D18</f>
        <v>1233.04</v>
      </c>
      <c r="E19" s="54">
        <f>E17+E18</f>
        <v>2925.46</v>
      </c>
      <c r="F19" s="54">
        <f>F17+F18</f>
        <v>4631.610000000001</v>
      </c>
      <c r="G19" s="54">
        <f>G17+G18</f>
        <v>6464.89</v>
      </c>
      <c r="H19" s="37"/>
      <c r="I19" s="37">
        <v>1098.7228352999998</v>
      </c>
      <c r="J19" s="54">
        <f>J17+J18</f>
        <v>4641.4114839955</v>
      </c>
      <c r="K19" s="55">
        <v>6487.14949672</v>
      </c>
      <c r="L19" s="39"/>
      <c r="M19" s="43" t="s">
        <v>40</v>
      </c>
      <c r="N19" s="51">
        <f>N17-N18</f>
        <v>1288.27</v>
      </c>
      <c r="O19" s="51">
        <f>O17-O18</f>
        <v>1595.8799999999999</v>
      </c>
      <c r="P19" s="51">
        <f>P17-P18</f>
        <v>4233.38</v>
      </c>
      <c r="Q19" s="52">
        <f>Q17-Q18</f>
        <v>4997.09</v>
      </c>
      <c r="R19" s="56">
        <f>R17-R18</f>
        <v>4236.9800000000005</v>
      </c>
      <c r="S19" s="53">
        <v>4997.140537499999</v>
      </c>
    </row>
    <row r="20" spans="2:19" ht="13.5">
      <c r="B20" s="35">
        <v>5</v>
      </c>
      <c r="C20" s="36" t="s">
        <v>41</v>
      </c>
      <c r="D20" s="37">
        <f>D15-D19</f>
        <v>100.84999999999991</v>
      </c>
      <c r="E20" s="37">
        <f>E15-E19</f>
        <v>-1309.19</v>
      </c>
      <c r="F20" s="37">
        <f>F15-F19</f>
        <v>-271.53000000000065</v>
      </c>
      <c r="G20" s="37">
        <f>+G15-G19</f>
        <v>-1348.6000000000004</v>
      </c>
      <c r="H20" s="37"/>
      <c r="I20" s="37"/>
      <c r="J20" s="37">
        <f>J15-J19</f>
        <v>-277.73148399549973</v>
      </c>
      <c r="K20" s="37">
        <v>-1370.8089592200013</v>
      </c>
      <c r="L20" s="39"/>
      <c r="M20" s="49"/>
      <c r="N20" s="51"/>
      <c r="O20" s="51"/>
      <c r="P20" s="51"/>
      <c r="Q20" s="46"/>
      <c r="R20" s="29"/>
      <c r="S20" s="57"/>
    </row>
    <row r="21" spans="2:19" ht="13.5">
      <c r="B21" s="35">
        <v>6</v>
      </c>
      <c r="C21" s="36" t="s">
        <v>42</v>
      </c>
      <c r="D21" s="37">
        <v>3.79</v>
      </c>
      <c r="E21" s="37">
        <v>2.032</v>
      </c>
      <c r="F21" s="37">
        <v>6.02</v>
      </c>
      <c r="G21" s="37">
        <v>5.6</v>
      </c>
      <c r="H21" s="54"/>
      <c r="I21" s="54">
        <v>3216.9699155999997</v>
      </c>
      <c r="J21" s="37">
        <v>6.0297909999999995</v>
      </c>
      <c r="K21" s="37">
        <v>5.6143504</v>
      </c>
      <c r="L21" s="39">
        <v>2</v>
      </c>
      <c r="M21" s="40" t="s">
        <v>43</v>
      </c>
      <c r="N21" s="51"/>
      <c r="O21" s="51"/>
      <c r="P21" s="51"/>
      <c r="Q21" s="46"/>
      <c r="R21" s="29"/>
      <c r="S21" s="57"/>
    </row>
    <row r="22" spans="2:19" ht="13.5">
      <c r="B22" s="35">
        <v>7</v>
      </c>
      <c r="C22" s="36" t="s">
        <v>44</v>
      </c>
      <c r="D22" s="37">
        <v>77.44</v>
      </c>
      <c r="E22" s="37">
        <v>130.273</v>
      </c>
      <c r="F22" s="37">
        <v>299.77</v>
      </c>
      <c r="G22" s="37">
        <v>321.35</v>
      </c>
      <c r="H22" s="37"/>
      <c r="I22" s="37">
        <v>1133.2547221000013</v>
      </c>
      <c r="J22" s="37">
        <v>303.55816670939726</v>
      </c>
      <c r="K22" s="37">
        <v>325.3427879119751</v>
      </c>
      <c r="L22" s="39"/>
      <c r="M22" s="43" t="s">
        <v>45</v>
      </c>
      <c r="N22" s="51"/>
      <c r="O22" s="51"/>
      <c r="P22" s="51"/>
      <c r="Q22" s="46"/>
      <c r="R22" s="29"/>
      <c r="S22" s="57"/>
    </row>
    <row r="23" spans="2:19" ht="13.5">
      <c r="B23" s="35">
        <v>8</v>
      </c>
      <c r="C23" s="30" t="s">
        <v>46</v>
      </c>
      <c r="D23" s="54">
        <f>D20-D21-D22</f>
        <v>19.619999999999905</v>
      </c>
      <c r="E23" s="54">
        <f>E20-E21-E22</f>
        <v>-1441.495</v>
      </c>
      <c r="F23" s="54">
        <f>F20-F21-F22</f>
        <v>-577.3200000000006</v>
      </c>
      <c r="G23" s="54">
        <f>SUM(G20-G21-G22)</f>
        <v>-1675.5500000000002</v>
      </c>
      <c r="H23" s="37"/>
      <c r="I23" s="37">
        <v>5.0388885</v>
      </c>
      <c r="J23" s="54">
        <f>J20-J21-J22</f>
        <v>-587.3194417048969</v>
      </c>
      <c r="K23" s="55">
        <v>-1701.7660975319764</v>
      </c>
      <c r="L23" s="39"/>
      <c r="M23" s="43" t="s">
        <v>47</v>
      </c>
      <c r="N23" s="51"/>
      <c r="O23" s="51"/>
      <c r="P23" s="51"/>
      <c r="Q23" s="46"/>
      <c r="R23" s="29"/>
      <c r="S23" s="57"/>
    </row>
    <row r="24" spans="2:19" ht="13.5">
      <c r="B24" s="35">
        <v>9</v>
      </c>
      <c r="C24" s="36" t="s">
        <v>48</v>
      </c>
      <c r="D24" s="37"/>
      <c r="E24" s="37"/>
      <c r="F24" s="37"/>
      <c r="G24" s="37"/>
      <c r="H24" s="37"/>
      <c r="I24" s="37">
        <v>401.94295</v>
      </c>
      <c r="J24" s="37"/>
      <c r="K24" s="37"/>
      <c r="L24" s="39"/>
      <c r="M24" s="43" t="s">
        <v>31</v>
      </c>
      <c r="N24" s="45">
        <v>136.18</v>
      </c>
      <c r="O24" s="45">
        <v>-1259.195</v>
      </c>
      <c r="P24" s="45">
        <v>230.89</v>
      </c>
      <c r="Q24" s="46">
        <v>-964.06</v>
      </c>
      <c r="R24" s="58">
        <v>230.89186015449968</v>
      </c>
      <c r="S24" s="59">
        <v>-964.0056418000006</v>
      </c>
    </row>
    <row r="25" spans="2:19" ht="13.5">
      <c r="B25" s="35"/>
      <c r="C25" s="36" t="s">
        <v>49</v>
      </c>
      <c r="D25" s="37">
        <v>0</v>
      </c>
      <c r="E25" s="37">
        <v>0</v>
      </c>
      <c r="F25" s="37">
        <v>0</v>
      </c>
      <c r="G25" s="37">
        <v>0</v>
      </c>
      <c r="H25" s="54"/>
      <c r="I25" s="54">
        <v>726.2728836000014</v>
      </c>
      <c r="J25" s="37">
        <v>0</v>
      </c>
      <c r="K25" s="37">
        <v>0</v>
      </c>
      <c r="L25" s="39"/>
      <c r="M25" s="43" t="s">
        <v>33</v>
      </c>
      <c r="N25" s="45">
        <v>-48.83</v>
      </c>
      <c r="O25" s="45">
        <v>-85.945</v>
      </c>
      <c r="P25" s="45">
        <v>-98.05</v>
      </c>
      <c r="Q25" s="46">
        <v>-74.64</v>
      </c>
      <c r="R25" s="58">
        <v>-98.04615412315798</v>
      </c>
      <c r="S25" s="59">
        <v>-74.63784815676026</v>
      </c>
    </row>
    <row r="26" spans="2:19" ht="13.5">
      <c r="B26" s="35"/>
      <c r="C26" s="36" t="s">
        <v>50</v>
      </c>
      <c r="D26" s="37">
        <v>-5.7</v>
      </c>
      <c r="E26" s="37">
        <v>-9.51</v>
      </c>
      <c r="F26" s="37">
        <v>-22.51</v>
      </c>
      <c r="G26" s="37">
        <v>21.11</v>
      </c>
      <c r="H26" s="41"/>
      <c r="I26" s="41"/>
      <c r="J26" s="37">
        <v>-22.51216297899863</v>
      </c>
      <c r="K26" s="37">
        <v>21.106934580717045</v>
      </c>
      <c r="L26" s="39"/>
      <c r="M26" s="43" t="s">
        <v>34</v>
      </c>
      <c r="N26" s="45">
        <v>96.86</v>
      </c>
      <c r="O26" s="45">
        <v>100.34</v>
      </c>
      <c r="P26" s="45">
        <v>361.25</v>
      </c>
      <c r="Q26" s="46">
        <v>315.92</v>
      </c>
      <c r="R26" s="45">
        <v>364.85</v>
      </c>
      <c r="S26" s="59">
        <v>315.9195156</v>
      </c>
    </row>
    <row r="27" spans="2:19" ht="13.5">
      <c r="B27" s="35"/>
      <c r="C27" s="36" t="s">
        <v>51</v>
      </c>
      <c r="D27" s="37">
        <v>1.74</v>
      </c>
      <c r="E27" s="37">
        <v>0</v>
      </c>
      <c r="F27" s="37">
        <v>9.75</v>
      </c>
      <c r="G27" s="37">
        <v>0</v>
      </c>
      <c r="H27" s="41"/>
      <c r="I27" s="41"/>
      <c r="J27" s="44">
        <v>9.75</v>
      </c>
      <c r="K27" s="60"/>
      <c r="L27" s="39"/>
      <c r="M27" s="43" t="s">
        <v>36</v>
      </c>
      <c r="N27" s="51">
        <f>SUM(N24:N26)</f>
        <v>184.21</v>
      </c>
      <c r="O27" s="51">
        <f>SUM(O24:O26)</f>
        <v>-1244.8</v>
      </c>
      <c r="P27" s="51">
        <f>SUM(P24:P26)</f>
        <v>494.09</v>
      </c>
      <c r="Q27" s="52">
        <f>SUM(Q24:Q26)+0.01</f>
        <v>-722.77</v>
      </c>
      <c r="R27" s="40">
        <f>SUM(R24:R26)</f>
        <v>497.69570603134173</v>
      </c>
      <c r="S27" s="53">
        <v>-722.7239743567609</v>
      </c>
    </row>
    <row r="28" spans="2:19" ht="13.5">
      <c r="B28" s="35">
        <v>10</v>
      </c>
      <c r="C28" s="30" t="s">
        <v>52</v>
      </c>
      <c r="D28" s="54">
        <f>D23-D25-D26-D27</f>
        <v>23.579999999999906</v>
      </c>
      <c r="E28" s="54">
        <f>E23-E25-E26-E27+0.005</f>
        <v>-1431.9799999999998</v>
      </c>
      <c r="F28" s="54">
        <f>F23-F25-F26-F27</f>
        <v>-564.5600000000006</v>
      </c>
      <c r="G28" s="54">
        <f>G23-G25-G26-G27</f>
        <v>-1696.66</v>
      </c>
      <c r="H28" s="37"/>
      <c r="I28" s="37">
        <v>202</v>
      </c>
      <c r="J28" s="54">
        <f>J23-J25-J26-J27</f>
        <v>-574.5572787258983</v>
      </c>
      <c r="K28" s="55">
        <v>-1722.8730321126934</v>
      </c>
      <c r="L28" s="39"/>
      <c r="Q28" s="42"/>
      <c r="R28" s="29"/>
      <c r="S28" s="57"/>
    </row>
    <row r="29" spans="2:19" ht="13.5">
      <c r="B29" s="35">
        <v>11</v>
      </c>
      <c r="C29" s="36" t="s">
        <v>53</v>
      </c>
      <c r="D29" s="61">
        <v>1129.06</v>
      </c>
      <c r="E29" s="61">
        <v>1129.06</v>
      </c>
      <c r="F29" s="61">
        <v>1129.06</v>
      </c>
      <c r="G29" s="61">
        <v>1129.06</v>
      </c>
      <c r="H29" s="37"/>
      <c r="I29" s="37">
        <v>-192.11188352108746</v>
      </c>
      <c r="J29" s="61">
        <v>1129.06</v>
      </c>
      <c r="K29" s="37">
        <v>1129.06</v>
      </c>
      <c r="L29" s="39"/>
      <c r="M29" s="43" t="s">
        <v>54</v>
      </c>
      <c r="N29" s="45">
        <v>-3.79</v>
      </c>
      <c r="O29" s="45">
        <v>-2.03</v>
      </c>
      <c r="P29" s="45">
        <v>-6.02</v>
      </c>
      <c r="Q29" s="46">
        <v>-5.6</v>
      </c>
      <c r="R29" s="58">
        <v>-6.0297909999999995</v>
      </c>
      <c r="S29" s="59">
        <v>-5.6143504</v>
      </c>
    </row>
    <row r="30" spans="2:19" ht="13.5">
      <c r="B30" s="50"/>
      <c r="C30" s="36" t="s">
        <v>55</v>
      </c>
      <c r="D30" s="54"/>
      <c r="E30" s="54"/>
      <c r="F30" s="54"/>
      <c r="G30" s="54"/>
      <c r="H30" s="54"/>
      <c r="I30" s="54">
        <v>716.3847671210888</v>
      </c>
      <c r="J30" s="37"/>
      <c r="K30" s="37"/>
      <c r="L30" s="39"/>
      <c r="M30" s="43" t="s">
        <v>56</v>
      </c>
      <c r="N30" s="45"/>
      <c r="O30" s="45"/>
      <c r="P30" s="45"/>
      <c r="Q30" s="46"/>
      <c r="R30" s="29"/>
      <c r="S30" s="57"/>
    </row>
    <row r="31" spans="2:19" ht="13.5">
      <c r="B31" s="35">
        <v>12</v>
      </c>
      <c r="C31" s="36" t="s">
        <v>57</v>
      </c>
      <c r="D31" s="43"/>
      <c r="E31" s="43"/>
      <c r="F31" s="43"/>
      <c r="G31" s="43"/>
      <c r="H31" s="37"/>
      <c r="I31" s="37">
        <v>1129.06</v>
      </c>
      <c r="J31" s="54"/>
      <c r="K31" s="54"/>
      <c r="L31" s="39"/>
      <c r="M31" s="43" t="s">
        <v>58</v>
      </c>
      <c r="N31" s="45">
        <v>-160.8</v>
      </c>
      <c r="O31" s="45">
        <v>-194.66</v>
      </c>
      <c r="P31" s="45">
        <f>-1065.4+0.01</f>
        <v>-1065.39</v>
      </c>
      <c r="Q31" s="46">
        <v>-947.18</v>
      </c>
      <c r="R31" s="58">
        <f>-1078.99</f>
        <v>-1078.99</v>
      </c>
      <c r="S31" s="59">
        <v>-973.4277727752149</v>
      </c>
    </row>
    <row r="32" spans="2:19" ht="13.5">
      <c r="B32" s="50"/>
      <c r="C32" s="36" t="s">
        <v>59</v>
      </c>
      <c r="D32" s="43"/>
      <c r="E32" s="43"/>
      <c r="F32" s="43"/>
      <c r="G32" s="43"/>
      <c r="H32" s="54"/>
      <c r="I32" s="54">
        <v>5</v>
      </c>
      <c r="J32" s="62"/>
      <c r="K32" s="62"/>
      <c r="L32" s="39"/>
      <c r="M32" s="43" t="s">
        <v>60</v>
      </c>
      <c r="N32" s="51">
        <f>N27+N29+N31</f>
        <v>19.620000000000005</v>
      </c>
      <c r="O32" s="51">
        <f>O27+O29+O31-0.005</f>
        <v>-1441.4950000000001</v>
      </c>
      <c r="P32" s="51">
        <f>P27+P29+P31</f>
        <v>-577.3200000000002</v>
      </c>
      <c r="Q32" s="52">
        <f>Q27+Q29+Q31</f>
        <v>-1675.55</v>
      </c>
      <c r="R32" s="51">
        <f>R27+R29+R31</f>
        <v>-587.3240849686583</v>
      </c>
      <c r="S32" s="53">
        <v>-1701.766097531976</v>
      </c>
    </row>
    <row r="33" spans="2:19" ht="13.5">
      <c r="B33" s="50"/>
      <c r="C33" s="36" t="s">
        <v>61</v>
      </c>
      <c r="D33" s="63"/>
      <c r="E33" s="63"/>
      <c r="F33" s="63"/>
      <c r="G33" s="63">
        <v>10296.04</v>
      </c>
      <c r="H33" s="37"/>
      <c r="I33" s="37"/>
      <c r="J33" s="37"/>
      <c r="K33" s="37"/>
      <c r="L33" s="39"/>
      <c r="M33" s="1"/>
      <c r="N33" s="64"/>
      <c r="O33" s="64"/>
      <c r="P33" s="64"/>
      <c r="Q33" s="65"/>
      <c r="R33" s="29"/>
      <c r="S33" s="57"/>
    </row>
    <row r="34" spans="2:19" ht="13.5">
      <c r="B34" s="35">
        <v>13</v>
      </c>
      <c r="C34" s="36" t="s">
        <v>62</v>
      </c>
      <c r="D34" s="54">
        <v>0</v>
      </c>
      <c r="E34" s="54">
        <v>0</v>
      </c>
      <c r="F34" s="54">
        <v>0</v>
      </c>
      <c r="G34" s="54">
        <v>0</v>
      </c>
      <c r="H34" s="37"/>
      <c r="I34" s="37"/>
      <c r="J34" s="54">
        <v>0</v>
      </c>
      <c r="K34" s="54">
        <v>0</v>
      </c>
      <c r="L34" s="39">
        <v>3</v>
      </c>
      <c r="M34" s="40" t="s">
        <v>63</v>
      </c>
      <c r="N34" s="51"/>
      <c r="O34" s="51"/>
      <c r="P34" s="51"/>
      <c r="Q34" s="46"/>
      <c r="R34" s="29"/>
      <c r="S34" s="57"/>
    </row>
    <row r="35" spans="2:19" ht="13.5">
      <c r="B35" s="35">
        <v>14</v>
      </c>
      <c r="C35" s="36" t="s">
        <v>64</v>
      </c>
      <c r="D35" s="43"/>
      <c r="E35" s="43"/>
      <c r="F35" s="43"/>
      <c r="G35" s="43"/>
      <c r="H35" s="37"/>
      <c r="I35" s="37"/>
      <c r="J35" s="1"/>
      <c r="L35" s="66"/>
      <c r="M35" s="36" t="s">
        <v>65</v>
      </c>
      <c r="N35" s="67"/>
      <c r="O35" s="67"/>
      <c r="P35" s="67"/>
      <c r="Q35" s="46"/>
      <c r="R35" s="29"/>
      <c r="S35" s="57"/>
    </row>
    <row r="36" spans="2:19" ht="13.5">
      <c r="B36" s="50"/>
      <c r="C36" s="68" t="s">
        <v>66</v>
      </c>
      <c r="D36" s="69">
        <v>6716910</v>
      </c>
      <c r="E36" s="69">
        <v>6716910</v>
      </c>
      <c r="F36" s="69">
        <v>6716910</v>
      </c>
      <c r="G36" s="69">
        <v>6716910</v>
      </c>
      <c r="H36" s="54"/>
      <c r="I36" s="54">
        <v>3.1724831590929123</v>
      </c>
      <c r="J36" s="69">
        <v>6716910</v>
      </c>
      <c r="K36" s="69">
        <v>6716910</v>
      </c>
      <c r="L36" s="29"/>
      <c r="M36" s="36" t="s">
        <v>31</v>
      </c>
      <c r="N36" s="70">
        <v>2158.08</v>
      </c>
      <c r="O36" s="70">
        <v>2749.25</v>
      </c>
      <c r="P36" s="70">
        <v>2158.08</v>
      </c>
      <c r="Q36" s="46">
        <v>2749.25</v>
      </c>
      <c r="R36" s="58">
        <v>2159.8352263055094</v>
      </c>
      <c r="S36" s="59">
        <v>2657.834736001086</v>
      </c>
    </row>
    <row r="37" spans="2:19" ht="13.5">
      <c r="B37" s="71"/>
      <c r="C37" s="72" t="s">
        <v>67</v>
      </c>
      <c r="D37" s="73">
        <v>0.2975</v>
      </c>
      <c r="E37" s="73">
        <v>0.2975</v>
      </c>
      <c r="F37" s="73">
        <v>0.2975</v>
      </c>
      <c r="G37" s="73">
        <v>0.2975</v>
      </c>
      <c r="H37" s="74"/>
      <c r="I37" s="74"/>
      <c r="J37" s="73">
        <v>0.2975</v>
      </c>
      <c r="K37" s="73">
        <v>0.2975</v>
      </c>
      <c r="L37" s="75"/>
      <c r="M37" s="76" t="s">
        <v>33</v>
      </c>
      <c r="N37" s="77">
        <v>1694.48</v>
      </c>
      <c r="O37" s="77">
        <v>1910.85</v>
      </c>
      <c r="P37" s="77">
        <v>1694.48</v>
      </c>
      <c r="Q37" s="78">
        <v>1910.85</v>
      </c>
      <c r="R37" s="79">
        <v>1694.480201530082</v>
      </c>
      <c r="S37" s="80">
        <v>1910.85012905324</v>
      </c>
    </row>
    <row r="38" spans="2:19" ht="13.5">
      <c r="B38" s="50"/>
      <c r="C38" s="68"/>
      <c r="D38" s="81"/>
      <c r="E38" s="81"/>
      <c r="F38" s="82"/>
      <c r="G38" s="83"/>
      <c r="H38" s="37"/>
      <c r="I38" s="37"/>
      <c r="J38" s="37"/>
      <c r="K38" s="37"/>
      <c r="L38" s="11"/>
      <c r="M38" s="36"/>
      <c r="N38" s="84"/>
      <c r="O38" s="84"/>
      <c r="P38" s="84"/>
      <c r="Q38" s="85"/>
      <c r="S38" s="1"/>
    </row>
    <row r="39" spans="2:19" ht="12.75">
      <c r="B39" s="8"/>
      <c r="C39" s="86" t="s">
        <v>68</v>
      </c>
      <c r="D39" s="1"/>
      <c r="E39" s="1"/>
      <c r="F39" s="11"/>
      <c r="G39" s="11"/>
      <c r="H39" s="11"/>
      <c r="I39" s="11"/>
      <c r="J39" s="11"/>
      <c r="K39" s="11"/>
      <c r="L39" s="1"/>
      <c r="M39" s="1"/>
      <c r="N39" s="1"/>
      <c r="O39" s="1"/>
      <c r="P39" s="1"/>
      <c r="Q39" s="85"/>
      <c r="S39" s="1"/>
    </row>
    <row r="40" spans="2:19" ht="12.75">
      <c r="B40" s="87" t="s">
        <v>69</v>
      </c>
      <c r="C40" s="88" t="s">
        <v>70</v>
      </c>
      <c r="D40" s="1"/>
      <c r="E40" s="1"/>
      <c r="F40" s="11"/>
      <c r="G40" s="11"/>
      <c r="H40" s="11"/>
      <c r="I40" s="11"/>
      <c r="J40" s="11"/>
      <c r="K40" s="11"/>
      <c r="L40" s="1"/>
      <c r="M40" s="1"/>
      <c r="N40" s="1"/>
      <c r="O40" s="1"/>
      <c r="P40" s="1"/>
      <c r="Q40" s="85"/>
      <c r="S40" s="1"/>
    </row>
    <row r="41" spans="2:19" ht="12.75">
      <c r="B41" s="87"/>
      <c r="C41" s="88" t="s">
        <v>71</v>
      </c>
      <c r="D41" s="1"/>
      <c r="E41" s="1"/>
      <c r="F41" s="11"/>
      <c r="G41" s="11"/>
      <c r="H41" s="11"/>
      <c r="I41" s="11"/>
      <c r="J41" s="11"/>
      <c r="K41" s="11"/>
      <c r="L41" s="1"/>
      <c r="M41" s="1"/>
      <c r="N41" s="1"/>
      <c r="O41" s="1"/>
      <c r="P41" s="1"/>
      <c r="Q41" s="85"/>
      <c r="S41" s="1"/>
    </row>
    <row r="42" spans="2:19" ht="12.75">
      <c r="B42" s="87" t="s">
        <v>72</v>
      </c>
      <c r="C42" s="88" t="s">
        <v>73</v>
      </c>
      <c r="D42" s="1"/>
      <c r="E42" s="1"/>
      <c r="F42" s="11"/>
      <c r="G42" s="11"/>
      <c r="H42" s="11"/>
      <c r="I42" s="11"/>
      <c r="J42" s="11"/>
      <c r="K42" s="11"/>
      <c r="L42" s="1"/>
      <c r="M42" s="1"/>
      <c r="N42" s="1"/>
      <c r="O42" s="1"/>
      <c r="P42" s="1"/>
      <c r="Q42" s="85"/>
      <c r="S42" s="1"/>
    </row>
    <row r="43" spans="2:17" ht="12.75">
      <c r="B43" s="87" t="s">
        <v>74</v>
      </c>
      <c r="C43" s="89" t="s">
        <v>75</v>
      </c>
      <c r="D43" s="1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85"/>
    </row>
    <row r="44" spans="2:17" ht="12.75">
      <c r="B44" s="87"/>
      <c r="D44" s="1"/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85"/>
    </row>
    <row r="45" spans="2:17" ht="12.75">
      <c r="B45" s="90"/>
      <c r="D45" s="88"/>
      <c r="E45" s="88"/>
      <c r="F45" s="88"/>
      <c r="G45" s="1"/>
      <c r="H45" s="1"/>
      <c r="I45" s="1"/>
      <c r="J45" s="1"/>
      <c r="K45" s="1"/>
      <c r="L45" s="1"/>
      <c r="M45" s="1"/>
      <c r="N45" s="91"/>
      <c r="O45" s="91"/>
      <c r="P45" s="91"/>
      <c r="Q45" s="85"/>
    </row>
    <row r="46" spans="2:17" ht="12.75">
      <c r="B46" s="90"/>
      <c r="D46" s="88"/>
      <c r="E46" s="88"/>
      <c r="F46" s="88"/>
      <c r="G46" s="91"/>
      <c r="H46" s="1"/>
      <c r="I46" s="92" t="s">
        <v>76</v>
      </c>
      <c r="J46" s="91"/>
      <c r="K46" s="91" t="s">
        <v>76</v>
      </c>
      <c r="L46" s="1"/>
      <c r="M46" s="1"/>
      <c r="N46" s="91"/>
      <c r="O46" s="91"/>
      <c r="P46" s="91"/>
      <c r="Q46" s="92"/>
    </row>
    <row r="47" spans="2:17" ht="12.75">
      <c r="B47" s="93"/>
      <c r="C47" s="11"/>
      <c r="D47" s="1"/>
      <c r="E47" s="1"/>
      <c r="F47" s="1"/>
      <c r="G47" s="91"/>
      <c r="H47" s="1"/>
      <c r="I47" s="92" t="s">
        <v>77</v>
      </c>
      <c r="J47" s="91"/>
      <c r="K47" s="91" t="s">
        <v>77</v>
      </c>
      <c r="L47" s="1"/>
      <c r="M47" s="1"/>
      <c r="N47" s="91"/>
      <c r="O47" s="91"/>
      <c r="P47" s="91"/>
      <c r="Q47" s="92"/>
    </row>
    <row r="48" spans="2:17" ht="12.75">
      <c r="B48" s="93"/>
      <c r="C48" s="11"/>
      <c r="D48" s="1"/>
      <c r="E48" s="1"/>
      <c r="F48" s="1"/>
      <c r="G48" s="91"/>
      <c r="H48" s="1"/>
      <c r="I48" s="92"/>
      <c r="J48" s="91"/>
      <c r="K48" s="91"/>
      <c r="L48" s="1"/>
      <c r="M48" s="1"/>
      <c r="N48" s="91"/>
      <c r="O48" s="91"/>
      <c r="P48" s="91"/>
      <c r="Q48" s="92"/>
    </row>
    <row r="49" spans="2:17" ht="12.75">
      <c r="B49" s="8"/>
      <c r="C49" s="1"/>
      <c r="D49" s="1"/>
      <c r="E49" s="1"/>
      <c r="F49" s="1"/>
      <c r="G49" s="1"/>
      <c r="H49" s="1"/>
      <c r="I49" s="42"/>
      <c r="J49" s="1"/>
      <c r="K49" s="1"/>
      <c r="L49" s="1"/>
      <c r="M49" s="1"/>
      <c r="N49" s="1"/>
      <c r="O49" s="1"/>
      <c r="P49" s="1"/>
      <c r="Q49" s="42"/>
    </row>
    <row r="50" spans="2:17" ht="12.75">
      <c r="B50" s="8"/>
      <c r="C50" s="1"/>
      <c r="D50" s="1"/>
      <c r="E50" s="1"/>
      <c r="F50" s="1"/>
      <c r="G50" s="94"/>
      <c r="H50" s="1"/>
      <c r="I50" s="95"/>
      <c r="J50" s="94"/>
      <c r="K50" s="94"/>
      <c r="L50" s="1"/>
      <c r="M50" s="1"/>
      <c r="N50" s="1"/>
      <c r="O50" s="1"/>
      <c r="P50" s="1"/>
      <c r="Q50" s="95"/>
    </row>
    <row r="51" spans="2:17" ht="12.75">
      <c r="B51" s="96" t="s">
        <v>78</v>
      </c>
      <c r="C51" s="11" t="s">
        <v>79</v>
      </c>
      <c r="D51" s="1"/>
      <c r="E51" s="1"/>
      <c r="F51" s="1"/>
      <c r="G51" s="91"/>
      <c r="H51" s="1"/>
      <c r="I51" s="92" t="s">
        <v>80</v>
      </c>
      <c r="J51" s="91"/>
      <c r="K51" s="91" t="s">
        <v>80</v>
      </c>
      <c r="L51" s="1"/>
      <c r="M51" s="1"/>
      <c r="N51" s="91"/>
      <c r="O51" s="91"/>
      <c r="P51" s="91"/>
      <c r="Q51" s="92"/>
    </row>
    <row r="52" spans="2:17" ht="12.75">
      <c r="B52" s="97" t="s">
        <v>81</v>
      </c>
      <c r="C52" s="98" t="s">
        <v>82</v>
      </c>
      <c r="D52" s="28"/>
      <c r="E52" s="28"/>
      <c r="F52" s="28"/>
      <c r="G52" s="99"/>
      <c r="H52" s="28"/>
      <c r="I52" s="99" t="s">
        <v>83</v>
      </c>
      <c r="J52" s="99"/>
      <c r="K52" s="99" t="s">
        <v>83</v>
      </c>
      <c r="L52" s="28"/>
      <c r="M52" s="28"/>
      <c r="N52" s="99"/>
      <c r="O52" s="99"/>
      <c r="P52" s="99"/>
      <c r="Q52" s="100"/>
    </row>
  </sheetData>
  <mergeCells count="5">
    <mergeCell ref="B5:K5"/>
    <mergeCell ref="B2:K2"/>
    <mergeCell ref="M2:P2"/>
    <mergeCell ref="B3:K3"/>
    <mergeCell ref="M3:P3"/>
  </mergeCells>
  <printOptions gridLines="1"/>
  <pageMargins left="0.75" right="0.5" top="1" bottom="0.25" header="0.5" footer="0.5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MUKTA ARTS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NAVEEN</dc:creator>
  <cp:keywords/>
  <dc:description/>
  <cp:lastModifiedBy>NAVEEN</cp:lastModifiedBy>
  <cp:lastPrinted>2006-06-29T13:16:21Z</cp:lastPrinted>
  <dcterms:created xsi:type="dcterms:W3CDTF">2006-06-29T12:28:27Z</dcterms:created>
  <dcterms:modified xsi:type="dcterms:W3CDTF">2006-06-29T13:29:01Z</dcterms:modified>
  <cp:category/>
  <cp:version/>
  <cp:contentType/>
  <cp:contentStatus/>
</cp:coreProperties>
</file>